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ofberkeley-my.sharepoint.com/personal/sstover_cityofberkeley_info/Documents/Desktop/New folder (3)/Completed PDFs added to the Website/"/>
    </mc:Choice>
  </mc:AlternateContent>
  <xr:revisionPtr revIDLastSave="0" documentId="8_{03C27984-6FA6-464E-A9E9-544393E3B2B8}" xr6:coauthVersionLast="36" xr6:coauthVersionMax="36" xr10:uidLastSave="{00000000-0000-0000-0000-000000000000}"/>
  <bookViews>
    <workbookView xWindow="-60" yWindow="-60" windowWidth="15480" windowHeight="11640" tabRatio="602" firstSheet="1" activeTab="1" xr2:uid="{00000000-000D-0000-FFFF-FFFF00000000}"/>
  </bookViews>
  <sheets>
    <sheet name="FINANCIAL ANALYSIS" sheetId="1" r:id="rId1"/>
    <sheet name="TEMPLATE (2)" sheetId="4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G4" i="1"/>
  <c r="E7" i="1"/>
  <c r="E8" i="1"/>
  <c r="F8" i="1"/>
  <c r="E9" i="1"/>
  <c r="F9" i="1"/>
  <c r="E10" i="1"/>
  <c r="F10" i="1"/>
  <c r="E11" i="1"/>
  <c r="F11" i="1"/>
  <c r="G4" i="4"/>
  <c r="H4" i="4"/>
  <c r="E7" i="4"/>
  <c r="F7" i="4"/>
  <c r="E8" i="4"/>
  <c r="F8" i="4"/>
  <c r="E9" i="4"/>
  <c r="F9" i="4"/>
  <c r="E10" i="4"/>
  <c r="F10" i="4"/>
  <c r="E11" i="4"/>
  <c r="F11" i="4"/>
  <c r="E12" i="4"/>
  <c r="E15" i="4"/>
  <c r="E28" i="4"/>
  <c r="E30" i="4"/>
  <c r="E34" i="4"/>
  <c r="E39" i="4"/>
  <c r="G32" i="4"/>
  <c r="H32" i="4"/>
  <c r="I32" i="4"/>
  <c r="H8" i="4"/>
  <c r="H10" i="4"/>
  <c r="I4" i="4"/>
  <c r="H7" i="4"/>
  <c r="H9" i="4"/>
  <c r="H11" i="4"/>
  <c r="G8" i="1"/>
  <c r="G10" i="1"/>
  <c r="H4" i="1"/>
  <c r="G7" i="1"/>
  <c r="G9" i="1"/>
  <c r="G11" i="1"/>
  <c r="G10" i="4"/>
  <c r="G8" i="4"/>
  <c r="G11" i="4"/>
  <c r="G9" i="4"/>
  <c r="G7" i="4"/>
  <c r="G12" i="4"/>
  <c r="G15" i="4"/>
  <c r="G28" i="4"/>
  <c r="G30" i="4"/>
  <c r="G34" i="4"/>
  <c r="G39" i="4"/>
  <c r="F7" i="1"/>
  <c r="F12" i="1"/>
  <c r="F15" i="1"/>
  <c r="F28" i="1"/>
  <c r="J4" i="4"/>
  <c r="I7" i="4"/>
  <c r="I9" i="4"/>
  <c r="I11" i="4"/>
  <c r="I8" i="4"/>
  <c r="I10" i="4"/>
  <c r="J32" i="4"/>
  <c r="F30" i="1"/>
  <c r="F32" i="1"/>
  <c r="F34" i="1"/>
  <c r="F38" i="1"/>
  <c r="I4" i="1"/>
  <c r="H7" i="1"/>
  <c r="H9" i="1"/>
  <c r="H11" i="1"/>
  <c r="H8" i="1"/>
  <c r="H10" i="1"/>
  <c r="G12" i="1"/>
  <c r="G15" i="1"/>
  <c r="G28" i="1"/>
  <c r="H12" i="4"/>
  <c r="H15" i="4"/>
  <c r="H28" i="4"/>
  <c r="H30" i="4"/>
  <c r="H34" i="4"/>
  <c r="H39" i="4"/>
  <c r="G32" i="1"/>
  <c r="G30" i="1"/>
  <c r="G34" i="1" s="1"/>
  <c r="G38" i="1" s="1"/>
  <c r="J8" i="4"/>
  <c r="J10" i="4"/>
  <c r="K4" i="4"/>
  <c r="J7" i="4"/>
  <c r="J9" i="4"/>
  <c r="J11" i="4"/>
  <c r="I8" i="1"/>
  <c r="I10" i="1"/>
  <c r="J4" i="1"/>
  <c r="I7" i="1"/>
  <c r="I9" i="1"/>
  <c r="I11" i="1"/>
  <c r="K32" i="4"/>
  <c r="H12" i="1"/>
  <c r="H15" i="1"/>
  <c r="H28" i="1"/>
  <c r="I12" i="4"/>
  <c r="I15" i="4"/>
  <c r="I28" i="4"/>
  <c r="I30" i="4"/>
  <c r="I34" i="4"/>
  <c r="I39" i="4"/>
  <c r="H30" i="1"/>
  <c r="H32" i="1"/>
  <c r="H34" i="1"/>
  <c r="H38" i="1"/>
  <c r="L4" i="4"/>
  <c r="K7" i="4"/>
  <c r="K9" i="4"/>
  <c r="K11" i="4"/>
  <c r="K8" i="4"/>
  <c r="K10" i="4"/>
  <c r="I12" i="1"/>
  <c r="I15" i="1"/>
  <c r="I28" i="1"/>
  <c r="L32" i="4"/>
  <c r="K4" i="1"/>
  <c r="J7" i="1"/>
  <c r="J9" i="1"/>
  <c r="J11" i="1"/>
  <c r="J8" i="1"/>
  <c r="J10" i="1"/>
  <c r="J12" i="4"/>
  <c r="J15" i="4"/>
  <c r="J28" i="4"/>
  <c r="J30" i="4"/>
  <c r="J34" i="4"/>
  <c r="J39" i="4"/>
  <c r="K8" i="1"/>
  <c r="K10" i="1"/>
  <c r="L4" i="1"/>
  <c r="K7" i="1"/>
  <c r="K9" i="1"/>
  <c r="K11" i="1"/>
  <c r="M32" i="4"/>
  <c r="L8" i="4"/>
  <c r="L10" i="4"/>
  <c r="M4" i="4"/>
  <c r="L7" i="4"/>
  <c r="L9" i="4"/>
  <c r="L11" i="4"/>
  <c r="I32" i="1"/>
  <c r="I30" i="1"/>
  <c r="I34" i="1" s="1"/>
  <c r="I38" i="1" s="1"/>
  <c r="J12" i="1"/>
  <c r="J15" i="1"/>
  <c r="J28" i="1"/>
  <c r="K12" i="4"/>
  <c r="K15" i="4"/>
  <c r="K28" i="4"/>
  <c r="K30" i="4"/>
  <c r="K34" i="4"/>
  <c r="K39" i="4"/>
  <c r="J30" i="1"/>
  <c r="J32" i="1"/>
  <c r="M4" i="1"/>
  <c r="L7" i="1"/>
  <c r="L9" i="1"/>
  <c r="L11" i="1"/>
  <c r="L8" i="1"/>
  <c r="L10" i="1"/>
  <c r="L12" i="4"/>
  <c r="L15" i="4"/>
  <c r="L28" i="4"/>
  <c r="L30" i="4"/>
  <c r="L34" i="4"/>
  <c r="L39" i="4"/>
  <c r="N4" i="4"/>
  <c r="M7" i="4"/>
  <c r="M9" i="4"/>
  <c r="M11" i="4"/>
  <c r="M8" i="4"/>
  <c r="M10" i="4"/>
  <c r="N32" i="4"/>
  <c r="K12" i="1"/>
  <c r="K15" i="1"/>
  <c r="K28" i="1"/>
  <c r="O32" i="4"/>
  <c r="N8" i="4"/>
  <c r="N10" i="4"/>
  <c r="O4" i="4"/>
  <c r="N7" i="4"/>
  <c r="N9" i="4"/>
  <c r="N11" i="4"/>
  <c r="M8" i="1"/>
  <c r="M10" i="1"/>
  <c r="N4" i="1"/>
  <c r="M7" i="1"/>
  <c r="M9" i="1"/>
  <c r="M11" i="1"/>
  <c r="K32" i="1"/>
  <c r="K30" i="1"/>
  <c r="K34" i="1" s="1"/>
  <c r="K38" i="1" s="1"/>
  <c r="M12" i="4"/>
  <c r="M15" i="4"/>
  <c r="M28" i="4"/>
  <c r="M30" i="4"/>
  <c r="M34" i="4"/>
  <c r="M39" i="4"/>
  <c r="L12" i="1"/>
  <c r="L15" i="1"/>
  <c r="L28" i="1"/>
  <c r="J34" i="1"/>
  <c r="J38" i="1"/>
  <c r="O7" i="4"/>
  <c r="O9" i="4"/>
  <c r="O11" i="4"/>
  <c r="O8" i="4"/>
  <c r="O10" i="4"/>
  <c r="M12" i="1"/>
  <c r="M15" i="1"/>
  <c r="M28" i="1"/>
  <c r="L30" i="1"/>
  <c r="L32" i="1"/>
  <c r="O4" i="1"/>
  <c r="N7" i="1"/>
  <c r="N9" i="1"/>
  <c r="N11" i="1"/>
  <c r="N8" i="1"/>
  <c r="N10" i="1"/>
  <c r="N12" i="4"/>
  <c r="N15" i="4"/>
  <c r="N28" i="4"/>
  <c r="N30" i="4"/>
  <c r="N34" i="4"/>
  <c r="N39" i="4"/>
  <c r="O8" i="1"/>
  <c r="O10" i="1"/>
  <c r="O7" i="1"/>
  <c r="O9" i="1"/>
  <c r="O11" i="1"/>
  <c r="M32" i="1"/>
  <c r="M30" i="1"/>
  <c r="M34" i="1" s="1"/>
  <c r="M38" i="1" s="1"/>
  <c r="O12" i="4"/>
  <c r="O15" i="4"/>
  <c r="O28" i="4"/>
  <c r="O30" i="4"/>
  <c r="O34" i="4"/>
  <c r="O39" i="4"/>
  <c r="N12" i="1"/>
  <c r="N15" i="1"/>
  <c r="N28" i="1"/>
  <c r="L34" i="1"/>
  <c r="L38" i="1"/>
  <c r="O12" i="1"/>
  <c r="O15" i="1"/>
  <c r="O28" i="1"/>
  <c r="N30" i="1"/>
  <c r="N32" i="1"/>
  <c r="N34" i="1"/>
  <c r="N38" i="1"/>
  <c r="O32" i="1"/>
  <c r="O30" i="1"/>
  <c r="O34" i="1" s="1"/>
  <c r="O38" i="1" s="1"/>
  <c r="F12" i="4" l="1"/>
  <c r="F15" i="4" s="1"/>
  <c r="F28" i="4" s="1"/>
  <c r="F30" i="4" s="1"/>
  <c r="F34" i="4" s="1"/>
  <c r="F39" i="4" s="1"/>
  <c r="E12" i="1"/>
  <c r="E15" i="1" s="1"/>
  <c r="E28" i="1" s="1"/>
  <c r="E32" i="1" l="1"/>
  <c r="E30" i="1"/>
  <c r="E34" i="1" l="1"/>
  <c r="E38" i="1" s="1"/>
</calcChain>
</file>

<file path=xl/sharedStrings.xml><?xml version="1.0" encoding="utf-8"?>
<sst xmlns="http://schemas.openxmlformats.org/spreadsheetml/2006/main" count="114" uniqueCount="49">
  <si>
    <r>
      <t>FINANCIAL ANALYSIS FOR MILLS ACT CONTRACT -</t>
    </r>
    <r>
      <rPr>
        <sz val="12"/>
        <rFont val="Arial"/>
        <family val="2"/>
      </rPr>
      <t xml:space="preserve"> EXAMPLE</t>
    </r>
  </si>
  <si>
    <t>REVENUES</t>
  </si>
  <si>
    <t>Current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</si>
  <si>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</si>
  <si>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</si>
  <si>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</si>
  <si>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</si>
  <si>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</si>
  <si>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</si>
  <si>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</si>
  <si>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</si>
  <si>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</si>
  <si>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</si>
  <si>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1) Monthly Rental Income</t>
  </si>
  <si>
    <t>2) Annual Rental Income</t>
  </si>
  <si>
    <t>ANNUAL EXPENSES</t>
  </si>
  <si>
    <t>3) Insurance</t>
  </si>
  <si>
    <t>4) Utilities</t>
  </si>
  <si>
    <t>5) Maintenance</t>
  </si>
  <si>
    <t>6) Management</t>
  </si>
  <si>
    <t>7) Other</t>
  </si>
  <si>
    <t>8) Total Expenses</t>
  </si>
  <si>
    <t>(Sum Line 3-7)</t>
  </si>
  <si>
    <t>NET OPERATING INCOME</t>
  </si>
  <si>
    <t>(Line 2 Minus 8)</t>
  </si>
  <si>
    <t>CAPITALIZATION RATE</t>
  </si>
  <si>
    <t>9) Interest Component</t>
  </si>
  <si>
    <t>10) Historic Property Risk Component</t>
  </si>
  <si>
    <t>(2% for comm. &amp; apts, or 4% for SFD &amp; Condos)</t>
  </si>
  <si>
    <t>11) Property Tax Component</t>
  </si>
  <si>
    <t>12) Amortization Component</t>
  </si>
  <si>
    <t>13) Capitalization  Rate</t>
  </si>
  <si>
    <t>(Sum Line 9-12)</t>
  </si>
  <si>
    <t>TAXES</t>
  </si>
  <si>
    <t>14) Mills Act Assessment</t>
  </si>
  <si>
    <t>(Net Operating Income/Line 13)</t>
  </si>
  <si>
    <t>15) Tax Under Mills Act</t>
  </si>
  <si>
    <t>(Line 14 X .0125)</t>
  </si>
  <si>
    <t>16) Current Tax</t>
  </si>
  <si>
    <t>17) Tax Savings</t>
  </si>
  <si>
    <t>(Line 16 - Line 15)</t>
  </si>
  <si>
    <t>THE FOLLOWING TABLE IS TO COMPLETED BY STAFF ONLY</t>
  </si>
  <si>
    <t>18) Annual Costs to City</t>
  </si>
  <si>
    <t>(Line 17 X 16%)</t>
  </si>
  <si>
    <t>3% Annual</t>
  </si>
  <si>
    <t>Increase</t>
  </si>
  <si>
    <t>2% Annual</t>
  </si>
  <si>
    <t>ANNUAL COST TO THE CITY</t>
  </si>
  <si>
    <t>18) Annual Cost to the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</si>
</sst>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;[Red]&quot;$&quot;#,##0"/>
    <numFmt numFmtId="165" formatCode="&quot;$&quot;#,##0"/>
  </numFmts>
  <fonts count="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3" fillId="2" borderId="0" xfId="0" applyFont="1" applyFill="1"/>
    <xf numFmtId="0" fontId="3" fillId="0" borderId="0" xfId="0" applyFont="1"/>
    <xf numFmtId="0" fontId="2" fillId="2" borderId="0" xfId="0" applyFont="1" applyFill="1"/>
    <xf numFmtId="0" fontId="3" fillId="2" borderId="2" xfId="0" applyFont="1" applyFill="1" applyBorder="1"/>
    <xf numFmtId="0" fontId="3" fillId="0" borderId="2" xfId="0" applyFont="1" applyBorder="1"/>
    <xf numFmtId="9" fontId="3" fillId="0" borderId="2" xfId="2" applyNumberFormat="1" applyFont="1" applyBorder="1"/>
    <xf numFmtId="5" fontId="3" fillId="0" borderId="2" xfId="1" applyNumberFormat="1" applyFont="1" applyBorder="1"/>
    <xf numFmtId="5" fontId="3" fillId="0" borderId="3" xfId="0" applyNumberFormat="1" applyFont="1" applyBorder="1"/>
    <xf numFmtId="9" fontId="3" fillId="0" borderId="2" xfId="0" applyNumberFormat="1" applyFont="1" applyBorder="1"/>
    <xf numFmtId="5" fontId="3" fillId="0" borderId="2" xfId="0" applyNumberFormat="1" applyFont="1" applyBorder="1"/>
    <xf numFmtId="164" fontId="3" fillId="0" borderId="2" xfId="1" applyNumberFormat="1" applyFont="1" applyBorder="1"/>
    <xf numFmtId="164" fontId="3" fillId="0" borderId="2" xfId="0" applyNumberFormat="1" applyFont="1" applyBorder="1"/>
    <xf numFmtId="9" fontId="3" fillId="0" borderId="2" xfId="0" applyNumberFormat="1" applyFont="1" applyFill="1" applyBorder="1"/>
    <xf numFmtId="5" fontId="3" fillId="0" borderId="4" xfId="0" applyNumberFormat="1" applyFont="1" applyBorder="1"/>
    <xf numFmtId="0" fontId="3" fillId="0" borderId="5" xfId="0" applyFont="1" applyBorder="1"/>
    <xf numFmtId="0" fontId="3" fillId="2" borderId="0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" xfId="0" applyFont="1" applyBorder="1"/>
    <xf numFmtId="10" fontId="3" fillId="0" borderId="2" xfId="2" applyNumberFormat="1" applyFont="1" applyBorder="1"/>
    <xf numFmtId="9" fontId="3" fillId="0" borderId="2" xfId="2" applyNumberFormat="1" applyFont="1" applyBorder="1" applyAlignment="1">
      <alignment horizontal="right"/>
    </xf>
    <xf numFmtId="9" fontId="3" fillId="0" borderId="0" xfId="0" applyNumberFormat="1" applyFont="1"/>
    <xf numFmtId="9" fontId="3" fillId="2" borderId="0" xfId="0" applyNumberFormat="1" applyFont="1" applyFill="1"/>
    <xf numFmtId="165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5" fontId="3" fillId="0" borderId="9" xfId="0" applyNumberFormat="1" applyFont="1" applyBorder="1"/>
    <xf numFmtId="0" fontId="3" fillId="2" borderId="10" xfId="0" applyFont="1" applyFill="1" applyBorder="1"/>
    <xf numFmtId="0" fontId="3" fillId="2" borderId="5" xfId="0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3" fillId="0" borderId="0" xfId="0" applyFont="1" applyBorder="1"/>
    <xf numFmtId="9" fontId="3" fillId="0" borderId="11" xfId="0" applyNumberFormat="1" applyFont="1" applyBorder="1"/>
    <xf numFmtId="5" fontId="3" fillId="0" borderId="11" xfId="0" applyNumberFormat="1" applyFont="1" applyBorder="1"/>
    <xf numFmtId="0" fontId="2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5" fontId="3" fillId="0" borderId="2" xfId="1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3" fillId="0" borderId="2" xfId="0" applyFont="1" applyFill="1" applyBorder="1"/>
    <xf numFmtId="0" fontId="3" fillId="0" borderId="5" xfId="0" applyFont="1" applyFill="1" applyBorder="1"/>
    <xf numFmtId="0" fontId="3" fillId="0" borderId="0" xfId="0" applyFont="1" applyFill="1"/>
    <xf numFmtId="9" fontId="3" fillId="0" borderId="2" xfId="2" applyNumberFormat="1" applyFont="1" applyFill="1" applyBorder="1"/>
    <xf numFmtId="0" fontId="3" fillId="0" borderId="1" xfId="0" applyFont="1" applyFill="1" applyBorder="1"/>
    <xf numFmtId="10" fontId="3" fillId="0" borderId="2" xfId="2" applyNumberFormat="1" applyFont="1" applyFill="1" applyBorder="1"/>
    <xf numFmtId="10" fontId="3" fillId="0" borderId="2" xfId="2" applyNumberFormat="1" applyFont="1" applyFill="1" applyBorder="1" applyAlignment="1">
      <alignment horizontal="right"/>
    </xf>
    <xf numFmtId="0" fontId="3" fillId="0" borderId="4" xfId="0" applyFont="1" applyFill="1" applyBorder="1"/>
    <xf numFmtId="5" fontId="3" fillId="0" borderId="4" xfId="0" applyNumberFormat="1" applyFont="1" applyBorder="1" applyAlignment="1">
      <alignment horizontal="right"/>
    </xf>
    <xf numFmtId="5" fontId="3" fillId="0" borderId="2" xfId="0" applyNumberFormat="1" applyFont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topLeftCell="A10" workbookViewId="0">
      <selection activeCell="D23" sqref="D23"/>
    </sheetView>
  </sheetViews>
  <sheetFormatPr defaultColWidth="9.1796875" defaultRowHeight="15.5" x14ac:dyDescent="0.35"/>
  <cols>
    <col min="1" max="1" width="49.54296875" style="4" customWidth="1"/>
    <col min="2" max="2" width="0" style="4" hidden="1" customWidth="1"/>
    <col min="3" max="3" width="4.7265625" style="4" hidden="1" customWidth="1"/>
    <col min="4" max="4" width="12.7265625" style="4" customWidth="1"/>
    <col min="5" max="5" width="12.26953125" style="4" bestFit="1" customWidth="1"/>
    <col min="6" max="6" width="18.26953125" style="4" customWidth="1"/>
    <col min="7" max="7" width="15.7265625" style="4" customWidth="1"/>
    <col min="8" max="8" width="13" style="4" customWidth="1"/>
    <col min="9" max="9" width="14.1796875" style="4" customWidth="1"/>
    <col min="10" max="10" width="14.26953125" style="4" customWidth="1"/>
    <col min="11" max="11" width="11.81640625" style="4" customWidth="1"/>
    <col min="12" max="12" width="13.1796875" style="4" customWidth="1"/>
    <col min="13" max="13" width="13.453125" style="4" customWidth="1"/>
    <col min="14" max="15" width="13.26953125" style="4" customWidth="1"/>
    <col min="16" max="16384" width="9.1796875" style="4"/>
  </cols>
  <sheetData>
    <row r="1" spans="1:1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35">
      <c r="A2" s="5" t="s">
        <v>1</v>
      </c>
      <c r="B2" s="3"/>
      <c r="C2" s="3"/>
      <c r="D2" s="3"/>
      <c r="E2" s="37" t="s">
        <v>2</v>
      </c>
      <c r="F2" s="37" t="s">
        <v>3</v>
      </c>
      <c r="G2" s="37" t="s">
        <v>4</v>
      </c>
      <c r="H2" s="37" t="s">
        <v>5</v>
      </c>
      <c r="I2" s="37" t="s">
        <v>6</v>
      </c>
      <c r="J2" s="37" t="s">
        <v>7</v>
      </c>
      <c r="K2" s="37" t="s">
        <v>8</v>
      </c>
      <c r="L2" s="37" t="s">
        <v>9</v>
      </c>
      <c r="M2" s="37" t="s">
        <v>10</v>
      </c>
      <c r="N2" s="37" t="s">
        <v>11</v>
      </c>
      <c r="O2" s="38" t="s">
        <v>12</v>
      </c>
    </row>
    <row r="3" spans="1:15" x14ac:dyDescent="0.35">
      <c r="A3" s="6" t="s">
        <v>13</v>
      </c>
      <c r="B3" s="6"/>
      <c r="C3" s="6"/>
      <c r="D3" s="6"/>
      <c r="E3" s="6"/>
      <c r="F3" s="31"/>
      <c r="G3" s="32"/>
      <c r="H3" s="32"/>
      <c r="I3" s="32"/>
      <c r="J3" s="32"/>
      <c r="K3" s="32"/>
      <c r="L3" s="32"/>
      <c r="M3" s="32"/>
      <c r="N3" s="32"/>
      <c r="O3" s="33"/>
    </row>
    <row r="4" spans="1:15" x14ac:dyDescent="0.35">
      <c r="A4" s="7" t="s">
        <v>14</v>
      </c>
      <c r="B4" s="7"/>
      <c r="C4" s="17"/>
      <c r="D4" s="8">
        <v>0.03</v>
      </c>
      <c r="E4" s="9">
        <v>60000</v>
      </c>
      <c r="F4" s="12">
        <f>E4*0.03+E4</f>
        <v>61800</v>
      </c>
      <c r="G4" s="12">
        <f>F4*0.03+F4</f>
        <v>63654</v>
      </c>
      <c r="H4" s="12">
        <f t="shared" ref="H4:O4" si="0">G4*0.03+G4</f>
        <v>65563.62</v>
      </c>
      <c r="I4" s="10">
        <f t="shared" si="0"/>
        <v>67530.528599999991</v>
      </c>
      <c r="J4" s="10">
        <f t="shared" si="0"/>
        <v>69556.444457999984</v>
      </c>
      <c r="K4" s="10">
        <f t="shared" si="0"/>
        <v>71643.13779173998</v>
      </c>
      <c r="L4" s="10">
        <f t="shared" si="0"/>
        <v>73792.431925492187</v>
      </c>
      <c r="M4" s="10">
        <f t="shared" si="0"/>
        <v>76006.204883256956</v>
      </c>
      <c r="N4" s="10">
        <f t="shared" si="0"/>
        <v>78286.391029754668</v>
      </c>
      <c r="O4" s="10">
        <f t="shared" si="0"/>
        <v>80634.982760647312</v>
      </c>
    </row>
    <row r="5" spans="1:15" x14ac:dyDescent="0.35">
      <c r="D5" s="34"/>
      <c r="E5" s="34"/>
      <c r="F5" s="34"/>
      <c r="G5" s="34"/>
      <c r="H5" s="34"/>
    </row>
    <row r="6" spans="1:15" x14ac:dyDescent="0.35">
      <c r="A6" s="5" t="s">
        <v>15</v>
      </c>
      <c r="B6" s="3"/>
      <c r="C6" s="3"/>
      <c r="D6" s="2"/>
      <c r="E6" s="2"/>
      <c r="F6" s="2"/>
      <c r="G6" s="2"/>
      <c r="H6" s="2"/>
      <c r="I6" s="30"/>
      <c r="J6" s="3"/>
      <c r="K6" s="3"/>
      <c r="L6" s="3"/>
      <c r="M6" s="3"/>
      <c r="N6" s="3"/>
      <c r="O6" s="3"/>
    </row>
    <row r="7" spans="1:15" x14ac:dyDescent="0.35">
      <c r="A7" s="7" t="s">
        <v>16</v>
      </c>
      <c r="B7" s="7"/>
      <c r="C7" s="17"/>
      <c r="D7" s="35">
        <v>0.05</v>
      </c>
      <c r="E7" s="36">
        <f>E4*D7</f>
        <v>3000</v>
      </c>
      <c r="F7" s="29">
        <f>F4*D7</f>
        <v>3090</v>
      </c>
      <c r="G7" s="12">
        <f>G4*D7</f>
        <v>3182.7000000000003</v>
      </c>
      <c r="H7" s="13">
        <f>H4*D7</f>
        <v>3278.181</v>
      </c>
      <c r="I7" s="14">
        <f>I4*D7</f>
        <v>3376.5264299999999</v>
      </c>
      <c r="J7" s="14">
        <f>$J$4*D7</f>
        <v>3477.8222228999994</v>
      </c>
      <c r="K7" s="14">
        <f>$K$4*D7</f>
        <v>3582.1568895869991</v>
      </c>
      <c r="L7" s="14">
        <f>$L$4*D7</f>
        <v>3689.6215962746096</v>
      </c>
      <c r="M7" s="14">
        <f>$M$4*D7</f>
        <v>3800.310244162848</v>
      </c>
      <c r="N7" s="14">
        <f>$N$4*D7</f>
        <v>3914.3195514877334</v>
      </c>
      <c r="O7" s="14">
        <f>$O$4*D7</f>
        <v>4031.7491380323659</v>
      </c>
    </row>
    <row r="8" spans="1:15" x14ac:dyDescent="0.35">
      <c r="A8" s="7" t="s">
        <v>17</v>
      </c>
      <c r="B8" s="7"/>
      <c r="C8" s="7"/>
      <c r="D8" s="11">
        <v>0.06</v>
      </c>
      <c r="E8" s="12">
        <f>E4*D8</f>
        <v>3600</v>
      </c>
      <c r="F8" s="12">
        <f>F4*D8</f>
        <v>3708</v>
      </c>
      <c r="G8" s="9">
        <f>G4*D8</f>
        <v>3819.24</v>
      </c>
      <c r="H8" s="14">
        <f>H4*D8</f>
        <v>3933.8171999999995</v>
      </c>
      <c r="I8" s="14">
        <f>$I$4*D8</f>
        <v>4051.8317159999992</v>
      </c>
      <c r="J8" s="14">
        <f>$J$4*D8</f>
        <v>4173.3866674799992</v>
      </c>
      <c r="K8" s="14">
        <f>$K$4*D8</f>
        <v>4298.5882675043986</v>
      </c>
      <c r="L8" s="14">
        <f>$L$4*D8</f>
        <v>4427.5459155295312</v>
      </c>
      <c r="M8" s="14">
        <f>$M$4*D8</f>
        <v>4560.3722929954174</v>
      </c>
      <c r="N8" s="14">
        <f>$N$4*D8</f>
        <v>4697.1834617852801</v>
      </c>
      <c r="O8" s="14">
        <f>$O$4*D8</f>
        <v>4838.0989656388383</v>
      </c>
    </row>
    <row r="9" spans="1:15" x14ac:dyDescent="0.35">
      <c r="A9" s="7" t="s">
        <v>18</v>
      </c>
      <c r="B9" s="7"/>
      <c r="C9" s="7"/>
      <c r="D9" s="15">
        <v>0.05</v>
      </c>
      <c r="E9" s="12">
        <f>E4*D9</f>
        <v>3000</v>
      </c>
      <c r="F9" s="12">
        <f>F4*D9</f>
        <v>3090</v>
      </c>
      <c r="G9" s="9">
        <f>G4*D9</f>
        <v>3182.7000000000003</v>
      </c>
      <c r="H9" s="14">
        <f>H4*D9</f>
        <v>3278.181</v>
      </c>
      <c r="I9" s="14">
        <f>$I$4*D9</f>
        <v>3376.5264299999999</v>
      </c>
      <c r="J9" s="14">
        <f>$J$4*D9</f>
        <v>3477.8222228999994</v>
      </c>
      <c r="K9" s="14">
        <f>$K$4*D9</f>
        <v>3582.1568895869991</v>
      </c>
      <c r="L9" s="14">
        <f>$L$4*D9</f>
        <v>3689.6215962746096</v>
      </c>
      <c r="M9" s="14">
        <f>$M$4*D9</f>
        <v>3800.310244162848</v>
      </c>
      <c r="N9" s="14">
        <f>$N$4*D9</f>
        <v>3914.3195514877334</v>
      </c>
      <c r="O9" s="14">
        <f>$O$4*D9</f>
        <v>4031.7491380323659</v>
      </c>
    </row>
    <row r="10" spans="1:15" x14ac:dyDescent="0.35">
      <c r="A10" s="7" t="s">
        <v>19</v>
      </c>
      <c r="B10" s="7"/>
      <c r="C10" s="7"/>
      <c r="D10" s="15">
        <v>0.05</v>
      </c>
      <c r="E10" s="12">
        <f>E4*D10</f>
        <v>3000</v>
      </c>
      <c r="F10" s="12">
        <f>F4*D10</f>
        <v>3090</v>
      </c>
      <c r="G10" s="9">
        <f>G4*D10</f>
        <v>3182.7000000000003</v>
      </c>
      <c r="H10" s="14">
        <f>H4*D10</f>
        <v>3278.181</v>
      </c>
      <c r="I10" s="14">
        <f>$I$4*D10</f>
        <v>3376.5264299999999</v>
      </c>
      <c r="J10" s="14">
        <f>$J$4*D10</f>
        <v>3477.8222228999994</v>
      </c>
      <c r="K10" s="14">
        <f>$K$4*D10</f>
        <v>3582.1568895869991</v>
      </c>
      <c r="L10" s="14">
        <f>$L$4*D10</f>
        <v>3689.6215962746096</v>
      </c>
      <c r="M10" s="14">
        <f>$M$4*D10</f>
        <v>3800.310244162848</v>
      </c>
      <c r="N10" s="14">
        <f>$N$4*D10</f>
        <v>3914.3195514877334</v>
      </c>
      <c r="O10" s="14">
        <f>$O$4*D10</f>
        <v>4031.7491380323659</v>
      </c>
    </row>
    <row r="11" spans="1:15" x14ac:dyDescent="0.35">
      <c r="A11" s="7" t="s">
        <v>20</v>
      </c>
      <c r="B11" s="7"/>
      <c r="C11" s="7"/>
      <c r="D11" s="15">
        <v>0.02</v>
      </c>
      <c r="E11" s="12">
        <f>E4*D11</f>
        <v>1200</v>
      </c>
      <c r="F11" s="12">
        <f>F4*D11</f>
        <v>1236</v>
      </c>
      <c r="G11" s="9">
        <f>G4*D11</f>
        <v>1273.08</v>
      </c>
      <c r="H11" s="14">
        <f>H4*D11</f>
        <v>1311.2723999999998</v>
      </c>
      <c r="I11" s="14">
        <f>$I$4*D11</f>
        <v>1350.6105719999998</v>
      </c>
      <c r="J11" s="14">
        <f>$J$4*D11</f>
        <v>1391.1288891599997</v>
      </c>
      <c r="K11" s="14">
        <f>$K$4*D11</f>
        <v>1432.8627558347996</v>
      </c>
      <c r="L11" s="14">
        <f>$L$4*D11</f>
        <v>1475.8486385098438</v>
      </c>
      <c r="M11" s="14">
        <f>$M$4*D11</f>
        <v>1520.1240976651391</v>
      </c>
      <c r="N11" s="14">
        <f>$N$4*D11</f>
        <v>1565.7278205950934</v>
      </c>
      <c r="O11" s="14">
        <f>$O$4*D11</f>
        <v>1612.6996552129463</v>
      </c>
    </row>
    <row r="12" spans="1:15" x14ac:dyDescent="0.35">
      <c r="A12" s="7" t="s">
        <v>21</v>
      </c>
      <c r="B12" s="7"/>
      <c r="C12" s="7"/>
      <c r="D12" s="7"/>
      <c r="E12" s="16">
        <f>SUM(E7:E11)</f>
        <v>13800</v>
      </c>
      <c r="F12" s="16">
        <f>SUM(F7:F11)</f>
        <v>14214</v>
      </c>
      <c r="G12" s="16">
        <f>SUM(G7:G11)</f>
        <v>14640.420000000002</v>
      </c>
      <c r="H12" s="16">
        <f t="shared" ref="H12:O12" si="1">SUM(H7:H11)</f>
        <v>15079.632600000001</v>
      </c>
      <c r="I12" s="16">
        <f t="shared" si="1"/>
        <v>15532.021577999998</v>
      </c>
      <c r="J12" s="16">
        <f t="shared" si="1"/>
        <v>15997.982225339996</v>
      </c>
      <c r="K12" s="16">
        <f t="shared" si="1"/>
        <v>16477.921692100193</v>
      </c>
      <c r="L12" s="16">
        <f t="shared" si="1"/>
        <v>16972.259342863203</v>
      </c>
      <c r="M12" s="16">
        <f t="shared" si="1"/>
        <v>17481.4271231491</v>
      </c>
      <c r="N12" s="16">
        <f t="shared" si="1"/>
        <v>18005.869936843574</v>
      </c>
      <c r="O12" s="16">
        <f t="shared" si="1"/>
        <v>18546.046034948882</v>
      </c>
    </row>
    <row r="13" spans="1:15" x14ac:dyDescent="0.35">
      <c r="A13" s="7" t="s">
        <v>22</v>
      </c>
      <c r="B13" s="7"/>
      <c r="C13" s="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x14ac:dyDescent="0.35">
      <c r="D14" s="7"/>
    </row>
    <row r="15" spans="1:15" x14ac:dyDescent="0.35">
      <c r="A15" s="19" t="s">
        <v>23</v>
      </c>
      <c r="B15" s="20"/>
      <c r="C15" s="20"/>
      <c r="D15" s="7"/>
      <c r="E15" s="12">
        <f>E4-E12</f>
        <v>46200</v>
      </c>
      <c r="F15" s="12">
        <f>F4-F12</f>
        <v>47586</v>
      </c>
      <c r="G15" s="12">
        <f t="shared" ref="G15:N15" si="2">G4-G12</f>
        <v>49013.58</v>
      </c>
      <c r="H15" s="12">
        <f t="shared" si="2"/>
        <v>50483.987399999998</v>
      </c>
      <c r="I15" s="12">
        <f t="shared" si="2"/>
        <v>51998.507021999991</v>
      </c>
      <c r="J15" s="12">
        <f t="shared" si="2"/>
        <v>53558.462232659986</v>
      </c>
      <c r="K15" s="12">
        <f t="shared" si="2"/>
        <v>55165.216099639787</v>
      </c>
      <c r="L15" s="12">
        <f t="shared" si="2"/>
        <v>56820.172582628984</v>
      </c>
      <c r="M15" s="12">
        <f t="shared" si="2"/>
        <v>58524.777760107856</v>
      </c>
      <c r="N15" s="12">
        <f t="shared" si="2"/>
        <v>60280.521092911091</v>
      </c>
      <c r="O15" s="12">
        <f>O4-O12</f>
        <v>62088.936725698426</v>
      </c>
    </row>
    <row r="16" spans="1:15" x14ac:dyDescent="0.35">
      <c r="A16" s="21" t="s">
        <v>24</v>
      </c>
      <c r="B16" s="22"/>
      <c r="C16" s="22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8" spans="1:15" x14ac:dyDescent="0.35">
      <c r="A18" s="5" t="s">
        <v>25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35">
      <c r="A19" s="7" t="s">
        <v>26</v>
      </c>
      <c r="B19" s="7"/>
      <c r="C19" s="7"/>
      <c r="D19" s="23">
        <v>6.7500000000000004E-2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35">
      <c r="A20" s="7" t="s">
        <v>27</v>
      </c>
      <c r="B20" s="7"/>
      <c r="C20" s="7"/>
      <c r="D20" s="24">
        <v>0.04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35">
      <c r="A21" s="7" t="s">
        <v>28</v>
      </c>
      <c r="B21" s="7"/>
      <c r="C21" s="7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35">
      <c r="A22" s="7" t="s">
        <v>29</v>
      </c>
      <c r="B22" s="7"/>
      <c r="C22" s="7"/>
      <c r="D22" s="23">
        <v>1.24E-2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35">
      <c r="A23" s="7" t="s">
        <v>30</v>
      </c>
      <c r="B23" s="7"/>
      <c r="C23" s="7"/>
      <c r="D23" s="23">
        <v>1.67E-2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35">
      <c r="A24" s="7" t="s">
        <v>31</v>
      </c>
      <c r="B24" s="7"/>
      <c r="C24" s="7"/>
      <c r="D24" s="23">
        <v>0.1366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35">
      <c r="A25" s="7" t="s">
        <v>32</v>
      </c>
      <c r="B25" s="7"/>
      <c r="C25" s="7"/>
      <c r="D25" s="1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35">
      <c r="D26" s="25"/>
    </row>
    <row r="27" spans="1:15" x14ac:dyDescent="0.35">
      <c r="A27" s="5" t="s">
        <v>33</v>
      </c>
      <c r="B27" s="3"/>
      <c r="C27" s="3"/>
      <c r="D27" s="2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35">
      <c r="A28" s="7" t="s">
        <v>34</v>
      </c>
      <c r="B28" s="7"/>
      <c r="C28" s="7"/>
      <c r="D28" s="7"/>
      <c r="E28" s="40">
        <f>E15/$D$24</f>
        <v>338213.76281112741</v>
      </c>
      <c r="F28" s="40">
        <f t="shared" ref="F28:O28" si="3">F15/$D$24</f>
        <v>348360.17569546122</v>
      </c>
      <c r="G28" s="40">
        <f t="shared" si="3"/>
        <v>358810.98096632503</v>
      </c>
      <c r="H28" s="40">
        <f t="shared" si="3"/>
        <v>369575.31039531477</v>
      </c>
      <c r="I28" s="40">
        <f t="shared" si="3"/>
        <v>380662.56970717415</v>
      </c>
      <c r="J28" s="40">
        <f t="shared" si="3"/>
        <v>392082.44679838937</v>
      </c>
      <c r="K28" s="40">
        <f t="shared" si="3"/>
        <v>403844.92020234105</v>
      </c>
      <c r="L28" s="40">
        <f t="shared" si="3"/>
        <v>415960.26780841133</v>
      </c>
      <c r="M28" s="40">
        <f t="shared" si="3"/>
        <v>428439.07584266365</v>
      </c>
      <c r="N28" s="40">
        <f t="shared" si="3"/>
        <v>441292.24811794359</v>
      </c>
      <c r="O28" s="40">
        <f t="shared" si="3"/>
        <v>454531.01556148188</v>
      </c>
    </row>
    <row r="29" spans="1:15" x14ac:dyDescent="0.35">
      <c r="A29" s="7" t="s">
        <v>35</v>
      </c>
      <c r="B29" s="7"/>
      <c r="C29" s="7"/>
      <c r="D29" s="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x14ac:dyDescent="0.35">
      <c r="A30" s="7" t="s">
        <v>36</v>
      </c>
      <c r="B30" s="7"/>
      <c r="C30" s="7"/>
      <c r="D30" s="7"/>
      <c r="E30" s="40">
        <f>E28*0.01035146</f>
        <v>3501.006237188873</v>
      </c>
      <c r="F30" s="40">
        <f t="shared" ref="F30:O30" si="4">F28*0.01035146</f>
        <v>3606.0364243045387</v>
      </c>
      <c r="G30" s="40">
        <f t="shared" si="4"/>
        <v>3714.217517033675</v>
      </c>
      <c r="H30" s="40">
        <f t="shared" si="4"/>
        <v>3825.6440425446849</v>
      </c>
      <c r="I30" s="40">
        <f t="shared" si="4"/>
        <v>3940.4133638210246</v>
      </c>
      <c r="J30" s="40">
        <f t="shared" si="4"/>
        <v>4058.6257647356556</v>
      </c>
      <c r="K30" s="40">
        <f t="shared" si="4"/>
        <v>4180.3845376777253</v>
      </c>
      <c r="L30" s="40">
        <f t="shared" si="4"/>
        <v>4305.7960738080574</v>
      </c>
      <c r="M30" s="40">
        <f t="shared" si="4"/>
        <v>4434.9699560222989</v>
      </c>
      <c r="N30" s="40">
        <f t="shared" si="4"/>
        <v>4568.0190547029679</v>
      </c>
      <c r="O30" s="40">
        <f t="shared" si="4"/>
        <v>4705.0596263440575</v>
      </c>
    </row>
    <row r="31" spans="1:15" x14ac:dyDescent="0.35">
      <c r="A31" s="7" t="s">
        <v>37</v>
      </c>
      <c r="B31" s="7"/>
      <c r="C31" s="7"/>
      <c r="D31" s="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x14ac:dyDescent="0.35">
      <c r="A32" s="7" t="s">
        <v>38</v>
      </c>
      <c r="B32" s="7"/>
      <c r="C32" s="7"/>
      <c r="D32" s="23">
        <v>1.24E-2</v>
      </c>
      <c r="E32" s="41">
        <f>E28*$D$32</f>
        <v>4193.8506588579794</v>
      </c>
      <c r="F32" s="41">
        <f t="shared" ref="F32:O32" si="5">F28*$D$32</f>
        <v>4319.6661786237191</v>
      </c>
      <c r="G32" s="41">
        <f t="shared" si="5"/>
        <v>4449.2561639824298</v>
      </c>
      <c r="H32" s="41">
        <f t="shared" si="5"/>
        <v>4582.733848901903</v>
      </c>
      <c r="I32" s="41">
        <f t="shared" si="5"/>
        <v>4720.215864368959</v>
      </c>
      <c r="J32" s="41">
        <f t="shared" si="5"/>
        <v>4861.8223403000284</v>
      </c>
      <c r="K32" s="41">
        <f t="shared" si="5"/>
        <v>5007.6770105090291</v>
      </c>
      <c r="L32" s="41">
        <f t="shared" si="5"/>
        <v>5157.9073208242999</v>
      </c>
      <c r="M32" s="41">
        <f t="shared" si="5"/>
        <v>5312.6445404490287</v>
      </c>
      <c r="N32" s="41">
        <f t="shared" si="5"/>
        <v>5472.0238766625007</v>
      </c>
      <c r="O32" s="41">
        <f t="shared" si="5"/>
        <v>5636.1845929623751</v>
      </c>
    </row>
    <row r="33" spans="1:15" x14ac:dyDescent="0.35">
      <c r="A33" s="7" t="s">
        <v>39</v>
      </c>
      <c r="B33" s="7"/>
      <c r="C33" s="7"/>
      <c r="D33" s="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35">
      <c r="A34" s="7" t="s">
        <v>40</v>
      </c>
      <c r="B34" s="7"/>
      <c r="C34" s="7"/>
      <c r="D34" s="7"/>
      <c r="E34" s="41">
        <f>E32-E30</f>
        <v>692.8444216691064</v>
      </c>
      <c r="F34" s="41">
        <f>F32-F30</f>
        <v>713.62975431918039</v>
      </c>
      <c r="G34" s="41">
        <f t="shared" ref="G34:O34" si="6">G32-G30</f>
        <v>735.03864694875483</v>
      </c>
      <c r="H34" s="41">
        <f t="shared" si="6"/>
        <v>757.08980635721809</v>
      </c>
      <c r="I34" s="41">
        <f t="shared" si="6"/>
        <v>779.80250054793441</v>
      </c>
      <c r="J34" s="41">
        <f t="shared" si="6"/>
        <v>803.19657556437278</v>
      </c>
      <c r="K34" s="41">
        <f t="shared" si="6"/>
        <v>827.29247283130371</v>
      </c>
      <c r="L34" s="41">
        <f t="shared" si="6"/>
        <v>852.11124701624249</v>
      </c>
      <c r="M34" s="41">
        <f t="shared" si="6"/>
        <v>877.67458442672978</v>
      </c>
      <c r="N34" s="41">
        <f t="shared" si="6"/>
        <v>904.00482195953282</v>
      </c>
      <c r="O34" s="41">
        <f t="shared" si="6"/>
        <v>931.12496661831756</v>
      </c>
    </row>
    <row r="36" spans="1:15" x14ac:dyDescent="0.35">
      <c r="A36" s="5" t="s">
        <v>41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5">
      <c r="A37" s="7" t="s">
        <v>42</v>
      </c>
      <c r="B37" s="7"/>
      <c r="C37" s="7"/>
      <c r="D37" s="7"/>
      <c r="E37" s="39" t="s">
        <v>2</v>
      </c>
      <c r="F37" s="39" t="s">
        <v>3</v>
      </c>
      <c r="G37" s="39" t="s">
        <v>4</v>
      </c>
      <c r="H37" s="39" t="s">
        <v>5</v>
      </c>
      <c r="I37" s="39" t="s">
        <v>6</v>
      </c>
      <c r="J37" s="39" t="s">
        <v>7</v>
      </c>
      <c r="K37" s="39" t="s">
        <v>8</v>
      </c>
      <c r="L37" s="39" t="s">
        <v>9</v>
      </c>
      <c r="M37" s="39" t="s">
        <v>10</v>
      </c>
      <c r="N37" s="39" t="s">
        <v>11</v>
      </c>
      <c r="O37" s="39" t="s">
        <v>12</v>
      </c>
    </row>
    <row r="38" spans="1:15" x14ac:dyDescent="0.35">
      <c r="A38" s="7" t="s">
        <v>43</v>
      </c>
      <c r="B38" s="7"/>
      <c r="C38" s="7"/>
      <c r="D38" s="7"/>
      <c r="E38" s="27">
        <f>E34*0.16</f>
        <v>110.85510746705702</v>
      </c>
      <c r="F38" s="27">
        <f t="shared" ref="F38:O38" si="7">F34*0.16</f>
        <v>114.18076069106887</v>
      </c>
      <c r="G38" s="27">
        <f t="shared" si="7"/>
        <v>117.60618351180078</v>
      </c>
      <c r="H38" s="27">
        <f t="shared" si="7"/>
        <v>121.1343690171549</v>
      </c>
      <c r="I38" s="27">
        <f t="shared" si="7"/>
        <v>124.76840008766951</v>
      </c>
      <c r="J38" s="27">
        <f t="shared" si="7"/>
        <v>128.51145209029966</v>
      </c>
      <c r="K38" s="27">
        <f t="shared" si="7"/>
        <v>132.36679565300861</v>
      </c>
      <c r="L38" s="27">
        <f t="shared" si="7"/>
        <v>136.3377995225988</v>
      </c>
      <c r="M38" s="27">
        <f t="shared" si="7"/>
        <v>140.42793350827677</v>
      </c>
      <c r="N38" s="27">
        <f t="shared" si="7"/>
        <v>144.64077151352527</v>
      </c>
      <c r="O38" s="27">
        <f t="shared" si="7"/>
        <v>148.97999465893082</v>
      </c>
    </row>
  </sheetData>
  <phoneticPr fontId="0" type="noConversion"/>
  <pageMargins left="0.7" right="0.75" top="1" bottom="1.61" header="0.5" footer="0.5"/>
  <pageSetup paperSize="5" scale="10" orientation="landscape" r:id="rId1"/>
  <headerFooter alignWithMargins="0">
    <oddHeader>&amp;C&amp;K0000FFInternal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0"/>
  <sheetViews>
    <sheetView tabSelected="1" workbookViewId="0">
      <selection activeCell="F39" sqref="F39"/>
    </sheetView>
  </sheetViews>
  <sheetFormatPr defaultColWidth="9.1796875" defaultRowHeight="15.5" x14ac:dyDescent="0.35"/>
  <cols>
    <col min="1" max="1" width="49.54296875" style="4" customWidth="1"/>
    <col min="2" max="2" width="0" style="4" hidden="1" customWidth="1"/>
    <col min="3" max="3" width="4.7265625" style="4" hidden="1" customWidth="1"/>
    <col min="4" max="4" width="12.7265625" style="4" customWidth="1"/>
    <col min="5" max="5" width="12.26953125" style="4" bestFit="1" customWidth="1"/>
    <col min="6" max="6" width="14.1796875" style="4" customWidth="1"/>
    <col min="7" max="7" width="15.7265625" style="4" customWidth="1"/>
    <col min="8" max="8" width="11.7265625" style="4" customWidth="1"/>
    <col min="9" max="9" width="14.1796875" style="4" customWidth="1"/>
    <col min="10" max="10" width="14.26953125" style="4" customWidth="1"/>
    <col min="11" max="11" width="11.81640625" style="4" customWidth="1"/>
    <col min="12" max="12" width="13.1796875" style="4" customWidth="1"/>
    <col min="13" max="13" width="13.453125" style="4" customWidth="1"/>
    <col min="14" max="15" width="13.26953125" style="4" customWidth="1"/>
    <col min="16" max="16384" width="9.1796875" style="4"/>
  </cols>
  <sheetData>
    <row r="1" spans="1:1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35">
      <c r="A2" s="5" t="s">
        <v>1</v>
      </c>
      <c r="B2" s="3"/>
      <c r="C2" s="3"/>
      <c r="D2" s="3"/>
      <c r="E2" s="37" t="s">
        <v>2</v>
      </c>
      <c r="F2" s="37" t="s">
        <v>3</v>
      </c>
      <c r="G2" s="37" t="s">
        <v>4</v>
      </c>
      <c r="H2" s="37" t="s">
        <v>5</v>
      </c>
      <c r="I2" s="37" t="s">
        <v>6</v>
      </c>
      <c r="J2" s="37" t="s">
        <v>7</v>
      </c>
      <c r="K2" s="37" t="s">
        <v>8</v>
      </c>
      <c r="L2" s="37" t="s">
        <v>9</v>
      </c>
      <c r="M2" s="37" t="s">
        <v>10</v>
      </c>
      <c r="N2" s="37" t="s">
        <v>11</v>
      </c>
      <c r="O2" s="38" t="s">
        <v>12</v>
      </c>
    </row>
    <row r="3" spans="1:15" x14ac:dyDescent="0.35">
      <c r="A3" s="6" t="s">
        <v>13</v>
      </c>
      <c r="B3" s="6"/>
      <c r="C3" s="6"/>
      <c r="D3" s="6"/>
      <c r="E3" s="6"/>
      <c r="F3" s="31"/>
      <c r="G3" s="32"/>
      <c r="H3" s="32"/>
      <c r="I3" s="32"/>
      <c r="J3" s="32"/>
      <c r="K3" s="32"/>
      <c r="L3" s="32"/>
      <c r="M3" s="32"/>
      <c r="N3" s="32"/>
      <c r="O3" s="33"/>
    </row>
    <row r="4" spans="1:15" x14ac:dyDescent="0.35">
      <c r="A4" s="7" t="s">
        <v>14</v>
      </c>
      <c r="B4" s="7"/>
      <c r="C4" s="17"/>
      <c r="D4" s="45" t="s">
        <v>44</v>
      </c>
      <c r="E4" s="40">
        <v>0</v>
      </c>
      <c r="F4" s="51">
        <v>0</v>
      </c>
      <c r="G4" s="51">
        <f>F4*0.03+F4</f>
        <v>0</v>
      </c>
      <c r="H4" s="51">
        <f t="shared" ref="H4:O4" si="0">G4*0.03+G4</f>
        <v>0</v>
      </c>
      <c r="I4" s="51">
        <f t="shared" si="0"/>
        <v>0</v>
      </c>
      <c r="J4" s="51">
        <f t="shared" si="0"/>
        <v>0</v>
      </c>
      <c r="K4" s="51">
        <f t="shared" si="0"/>
        <v>0</v>
      </c>
      <c r="L4" s="51">
        <f t="shared" si="0"/>
        <v>0</v>
      </c>
      <c r="M4" s="51">
        <f t="shared" si="0"/>
        <v>0</v>
      </c>
      <c r="N4" s="51">
        <f t="shared" si="0"/>
        <v>0</v>
      </c>
      <c r="O4" s="51">
        <f t="shared" si="0"/>
        <v>0</v>
      </c>
    </row>
    <row r="5" spans="1:15" x14ac:dyDescent="0.35">
      <c r="A5" s="7"/>
      <c r="B5" s="7"/>
      <c r="C5" s="7"/>
      <c r="D5" s="28" t="s">
        <v>45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5">
      <c r="A6" s="5" t="s">
        <v>15</v>
      </c>
      <c r="B6" s="3"/>
      <c r="C6" s="3"/>
      <c r="D6" s="46"/>
      <c r="E6" s="2"/>
      <c r="F6" s="2"/>
      <c r="G6" s="2"/>
      <c r="H6" s="2"/>
      <c r="I6" s="30"/>
      <c r="J6" s="3"/>
      <c r="K6" s="3"/>
      <c r="L6" s="3"/>
      <c r="M6" s="3"/>
      <c r="N6" s="3"/>
      <c r="O6" s="3"/>
    </row>
    <row r="7" spans="1:15" x14ac:dyDescent="0.35">
      <c r="A7" s="7" t="s">
        <v>16</v>
      </c>
      <c r="B7" s="7"/>
      <c r="C7" s="17"/>
      <c r="D7" s="35">
        <v>0.05</v>
      </c>
      <c r="E7" s="36">
        <f>E4*D7</f>
        <v>0</v>
      </c>
      <c r="F7" s="29">
        <f>F4*D7</f>
        <v>0</v>
      </c>
      <c r="G7" s="12">
        <f>G4*D7</f>
        <v>0</v>
      </c>
      <c r="H7" s="13">
        <f>H4*D7</f>
        <v>0</v>
      </c>
      <c r="I7" s="14">
        <f>I4*D7</f>
        <v>0</v>
      </c>
      <c r="J7" s="14">
        <f>$J$4*D7</f>
        <v>0</v>
      </c>
      <c r="K7" s="14">
        <f>$K$4*D7</f>
        <v>0</v>
      </c>
      <c r="L7" s="14">
        <f>$L$4*D7</f>
        <v>0</v>
      </c>
      <c r="M7" s="14">
        <f>$M$4*D7</f>
        <v>0</v>
      </c>
      <c r="N7" s="14">
        <f>$N$4*D7</f>
        <v>0</v>
      </c>
      <c r="O7" s="14">
        <f>$O$4*D7</f>
        <v>0</v>
      </c>
    </row>
    <row r="8" spans="1:15" x14ac:dyDescent="0.35">
      <c r="A8" s="7" t="s">
        <v>17</v>
      </c>
      <c r="B8" s="7"/>
      <c r="C8" s="7"/>
      <c r="D8" s="11">
        <v>0.06</v>
      </c>
      <c r="E8" s="12">
        <f>E4*D8</f>
        <v>0</v>
      </c>
      <c r="F8" s="12">
        <f>F4*D8</f>
        <v>0</v>
      </c>
      <c r="G8" s="9">
        <f>G4*D8</f>
        <v>0</v>
      </c>
      <c r="H8" s="14">
        <f>H4*D8</f>
        <v>0</v>
      </c>
      <c r="I8" s="14">
        <f>$I$4*D8</f>
        <v>0</v>
      </c>
      <c r="J8" s="14">
        <f>$J$4*D8</f>
        <v>0</v>
      </c>
      <c r="K8" s="14">
        <f>$K$4*D8</f>
        <v>0</v>
      </c>
      <c r="L8" s="14">
        <f>$L$4*D8</f>
        <v>0</v>
      </c>
      <c r="M8" s="14">
        <f>$M$4*D8</f>
        <v>0</v>
      </c>
      <c r="N8" s="14">
        <f>$N$4*D8</f>
        <v>0</v>
      </c>
      <c r="O8" s="14">
        <f>$O$4*D8</f>
        <v>0</v>
      </c>
    </row>
    <row r="9" spans="1:15" x14ac:dyDescent="0.35">
      <c r="A9" s="7" t="s">
        <v>18</v>
      </c>
      <c r="B9" s="7"/>
      <c r="C9" s="7"/>
      <c r="D9" s="15">
        <v>0.05</v>
      </c>
      <c r="E9" s="12">
        <f>E4*D9</f>
        <v>0</v>
      </c>
      <c r="F9" s="12">
        <f>F4*D9</f>
        <v>0</v>
      </c>
      <c r="G9" s="9">
        <f>G4*D9</f>
        <v>0</v>
      </c>
      <c r="H9" s="14">
        <f>H4*D9</f>
        <v>0</v>
      </c>
      <c r="I9" s="14">
        <f>$I$4*D9</f>
        <v>0</v>
      </c>
      <c r="J9" s="14">
        <f>$J$4*D9</f>
        <v>0</v>
      </c>
      <c r="K9" s="14">
        <f>$K$4*D9</f>
        <v>0</v>
      </c>
      <c r="L9" s="14">
        <f>$L$4*D9</f>
        <v>0</v>
      </c>
      <c r="M9" s="14">
        <f>$M$4*D9</f>
        <v>0</v>
      </c>
      <c r="N9" s="14">
        <f>$N$4*D9</f>
        <v>0</v>
      </c>
      <c r="O9" s="14">
        <f>$O$4*D9</f>
        <v>0</v>
      </c>
    </row>
    <row r="10" spans="1:15" x14ac:dyDescent="0.35">
      <c r="A10" s="7" t="s">
        <v>19</v>
      </c>
      <c r="B10" s="7"/>
      <c r="C10" s="7"/>
      <c r="D10" s="15">
        <v>0.05</v>
      </c>
      <c r="E10" s="12">
        <f>E4*D10</f>
        <v>0</v>
      </c>
      <c r="F10" s="12">
        <f>F4*D10</f>
        <v>0</v>
      </c>
      <c r="G10" s="9">
        <f>G4*D10</f>
        <v>0</v>
      </c>
      <c r="H10" s="14">
        <f>H4*D10</f>
        <v>0</v>
      </c>
      <c r="I10" s="14">
        <f>$I$4*D10</f>
        <v>0</v>
      </c>
      <c r="J10" s="14">
        <f>$J$4*D10</f>
        <v>0</v>
      </c>
      <c r="K10" s="14">
        <f>$K$4*D10</f>
        <v>0</v>
      </c>
      <c r="L10" s="14">
        <f>$L$4*D10</f>
        <v>0</v>
      </c>
      <c r="M10" s="14">
        <f>$M$4*D10</f>
        <v>0</v>
      </c>
      <c r="N10" s="14">
        <f>$N$4*D10</f>
        <v>0</v>
      </c>
      <c r="O10" s="14">
        <f>$O$4*D10</f>
        <v>0</v>
      </c>
    </row>
    <row r="11" spans="1:15" x14ac:dyDescent="0.35">
      <c r="A11" s="7" t="s">
        <v>20</v>
      </c>
      <c r="B11" s="7"/>
      <c r="C11" s="7"/>
      <c r="D11" s="15">
        <v>0.02</v>
      </c>
      <c r="E11" s="12">
        <f>E4*D11</f>
        <v>0</v>
      </c>
      <c r="F11" s="12">
        <f>F4*D11</f>
        <v>0</v>
      </c>
      <c r="G11" s="9">
        <f>G4*D11</f>
        <v>0</v>
      </c>
      <c r="H11" s="14">
        <f>H4*D11</f>
        <v>0</v>
      </c>
      <c r="I11" s="14">
        <f>$I$4*D11</f>
        <v>0</v>
      </c>
      <c r="J11" s="14">
        <f>$J$4*D11</f>
        <v>0</v>
      </c>
      <c r="K11" s="14">
        <f>$K$4*D11</f>
        <v>0</v>
      </c>
      <c r="L11" s="14">
        <f>$L$4*D11</f>
        <v>0</v>
      </c>
      <c r="M11" s="14">
        <f>$M$4*D11</f>
        <v>0</v>
      </c>
      <c r="N11" s="14">
        <f>$N$4*D11</f>
        <v>0</v>
      </c>
      <c r="O11" s="14">
        <f>$O$4*D11</f>
        <v>0</v>
      </c>
    </row>
    <row r="12" spans="1:15" x14ac:dyDescent="0.35">
      <c r="A12" s="7" t="s">
        <v>21</v>
      </c>
      <c r="B12" s="7"/>
      <c r="C12" s="7"/>
      <c r="D12" s="42"/>
      <c r="E12" s="50">
        <f>SUM(E7:E11)</f>
        <v>0</v>
      </c>
      <c r="F12" s="50">
        <f>SUM(F7:F11)</f>
        <v>0</v>
      </c>
      <c r="G12" s="50">
        <f t="shared" ref="G12:O12" si="1">SUM(G7:G11)</f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>SUM(L7:L11)</f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</row>
    <row r="13" spans="1:15" x14ac:dyDescent="0.35">
      <c r="A13" s="7" t="s">
        <v>22</v>
      </c>
      <c r="B13" s="7"/>
      <c r="C13" s="7"/>
      <c r="D13" s="4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x14ac:dyDescent="0.35">
      <c r="D14" s="42"/>
      <c r="E14" s="1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x14ac:dyDescent="0.35">
      <c r="A15" s="19" t="s">
        <v>23</v>
      </c>
      <c r="B15" s="20"/>
      <c r="C15" s="20"/>
      <c r="D15" s="42"/>
      <c r="E15" s="12">
        <f>E4-E12</f>
        <v>0</v>
      </c>
      <c r="F15" s="12">
        <f>F4-F12</f>
        <v>0</v>
      </c>
      <c r="G15" s="12">
        <f t="shared" ref="G15:N15" si="2">G4-G12</f>
        <v>0</v>
      </c>
      <c r="H15" s="12">
        <f t="shared" si="2"/>
        <v>0</v>
      </c>
      <c r="I15" s="12">
        <f t="shared" si="2"/>
        <v>0</v>
      </c>
      <c r="J15" s="12">
        <f t="shared" si="2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2"/>
        <v>0</v>
      </c>
      <c r="O15" s="12">
        <f>O4-O12</f>
        <v>0</v>
      </c>
    </row>
    <row r="16" spans="1:15" x14ac:dyDescent="0.35">
      <c r="A16" s="21" t="s">
        <v>24</v>
      </c>
      <c r="B16" s="22"/>
      <c r="C16" s="22"/>
      <c r="D16" s="4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35">
      <c r="D17" s="43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35">
      <c r="A18" s="5" t="s">
        <v>25</v>
      </c>
      <c r="B18" s="3"/>
      <c r="C18" s="3"/>
      <c r="D18" s="4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35">
      <c r="A19" s="7" t="s">
        <v>26</v>
      </c>
      <c r="B19" s="7"/>
      <c r="C19" s="7"/>
      <c r="D19" s="23">
        <v>6.7500000000000004E-2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35">
      <c r="A20" s="7" t="s">
        <v>27</v>
      </c>
      <c r="B20" s="7"/>
      <c r="C20" s="7"/>
      <c r="D20" s="24">
        <v>0.04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35">
      <c r="A21" s="7" t="s">
        <v>28</v>
      </c>
      <c r="B21" s="7"/>
      <c r="C21" s="7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35">
      <c r="A22" s="7" t="s">
        <v>29</v>
      </c>
      <c r="B22" s="7"/>
      <c r="C22" s="7"/>
      <c r="D22" s="23">
        <v>1.24E-2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35">
      <c r="A23" s="7" t="s">
        <v>30</v>
      </c>
      <c r="B23" s="7"/>
      <c r="C23" s="7"/>
      <c r="D23" s="23">
        <v>1.67E-2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35">
      <c r="A24" s="7" t="s">
        <v>31</v>
      </c>
      <c r="B24" s="7"/>
      <c r="C24" s="7"/>
      <c r="D24" s="23">
        <v>0.1366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35">
      <c r="A25" s="7" t="s">
        <v>32</v>
      </c>
      <c r="B25" s="7"/>
      <c r="C25" s="7"/>
      <c r="D25" s="1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35">
      <c r="A27" s="5" t="s">
        <v>33</v>
      </c>
      <c r="B27" s="3"/>
      <c r="C27" s="3"/>
      <c r="D27" s="2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35">
      <c r="A28" s="7" t="s">
        <v>34</v>
      </c>
      <c r="B28" s="7"/>
      <c r="C28" s="7"/>
      <c r="D28" s="7"/>
      <c r="E28" s="40">
        <f>E15/$D$24</f>
        <v>0</v>
      </c>
      <c r="F28" s="40">
        <f t="shared" ref="F28:O28" si="3">F15/$D$24</f>
        <v>0</v>
      </c>
      <c r="G28" s="40">
        <f t="shared" si="3"/>
        <v>0</v>
      </c>
      <c r="H28" s="40">
        <f t="shared" si="3"/>
        <v>0</v>
      </c>
      <c r="I28" s="40">
        <f t="shared" si="3"/>
        <v>0</v>
      </c>
      <c r="J28" s="40">
        <f t="shared" si="3"/>
        <v>0</v>
      </c>
      <c r="K28" s="40">
        <f t="shared" si="3"/>
        <v>0</v>
      </c>
      <c r="L28" s="40">
        <f t="shared" si="3"/>
        <v>0</v>
      </c>
      <c r="M28" s="40">
        <f t="shared" si="3"/>
        <v>0</v>
      </c>
      <c r="N28" s="40">
        <f t="shared" si="3"/>
        <v>0</v>
      </c>
      <c r="O28" s="40">
        <f t="shared" si="3"/>
        <v>0</v>
      </c>
    </row>
    <row r="29" spans="1:15" x14ac:dyDescent="0.35">
      <c r="A29" s="7" t="s">
        <v>35</v>
      </c>
      <c r="B29" s="7"/>
      <c r="C29" s="7"/>
      <c r="D29" s="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x14ac:dyDescent="0.35">
      <c r="A30" s="7" t="s">
        <v>36</v>
      </c>
      <c r="B30" s="7"/>
      <c r="C30" s="7"/>
      <c r="D30" s="7"/>
      <c r="E30" s="40">
        <f>E28*0.01035146</f>
        <v>0</v>
      </c>
      <c r="F30" s="40">
        <f t="shared" ref="F30:O30" si="4">F28*0.01035146</f>
        <v>0</v>
      </c>
      <c r="G30" s="40">
        <f t="shared" si="4"/>
        <v>0</v>
      </c>
      <c r="H30" s="40">
        <f t="shared" si="4"/>
        <v>0</v>
      </c>
      <c r="I30" s="40">
        <f t="shared" si="4"/>
        <v>0</v>
      </c>
      <c r="J30" s="40">
        <f t="shared" si="4"/>
        <v>0</v>
      </c>
      <c r="K30" s="40">
        <f t="shared" si="4"/>
        <v>0</v>
      </c>
      <c r="L30" s="40">
        <f t="shared" si="4"/>
        <v>0</v>
      </c>
      <c r="M30" s="40">
        <f t="shared" si="4"/>
        <v>0</v>
      </c>
      <c r="N30" s="40">
        <f t="shared" si="4"/>
        <v>0</v>
      </c>
      <c r="O30" s="40">
        <f t="shared" si="4"/>
        <v>0</v>
      </c>
    </row>
    <row r="31" spans="1:15" x14ac:dyDescent="0.35">
      <c r="A31" s="7" t="s">
        <v>37</v>
      </c>
      <c r="B31" s="7"/>
      <c r="C31" s="7"/>
      <c r="D31" s="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x14ac:dyDescent="0.35">
      <c r="A32" s="7" t="s">
        <v>38</v>
      </c>
      <c r="B32" s="7"/>
      <c r="C32" s="7"/>
      <c r="D32" s="47" t="s">
        <v>46</v>
      </c>
      <c r="E32" s="41">
        <v>0</v>
      </c>
      <c r="F32" s="41">
        <v>0</v>
      </c>
      <c r="G32" s="41">
        <f>F32*0.02+F32</f>
        <v>0</v>
      </c>
      <c r="H32" s="41">
        <f t="shared" ref="H32:O32" si="5">G32*0.02+G32</f>
        <v>0</v>
      </c>
      <c r="I32" s="41">
        <f t="shared" si="5"/>
        <v>0</v>
      </c>
      <c r="J32" s="41">
        <f t="shared" si="5"/>
        <v>0</v>
      </c>
      <c r="K32" s="41">
        <f t="shared" si="5"/>
        <v>0</v>
      </c>
      <c r="L32" s="41">
        <f t="shared" si="5"/>
        <v>0</v>
      </c>
      <c r="M32" s="41">
        <f t="shared" si="5"/>
        <v>0</v>
      </c>
      <c r="N32" s="41">
        <f t="shared" si="5"/>
        <v>0</v>
      </c>
      <c r="O32" s="41">
        <f t="shared" si="5"/>
        <v>0</v>
      </c>
    </row>
    <row r="33" spans="1:15" x14ac:dyDescent="0.35">
      <c r="A33" s="7"/>
      <c r="B33" s="7"/>
      <c r="C33" s="7"/>
      <c r="D33" s="48" t="s">
        <v>45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x14ac:dyDescent="0.35">
      <c r="A34" s="7" t="s">
        <v>39</v>
      </c>
      <c r="B34" s="7"/>
      <c r="C34" s="7"/>
      <c r="D34" s="7"/>
      <c r="E34" s="41">
        <f t="shared" ref="E34:O34" si="6">E32-E30</f>
        <v>0</v>
      </c>
      <c r="F34" s="41">
        <f t="shared" si="6"/>
        <v>0</v>
      </c>
      <c r="G34" s="41">
        <f t="shared" si="6"/>
        <v>0</v>
      </c>
      <c r="H34" s="41">
        <f t="shared" si="6"/>
        <v>0</v>
      </c>
      <c r="I34" s="41">
        <f t="shared" si="6"/>
        <v>0</v>
      </c>
      <c r="J34" s="41">
        <f t="shared" si="6"/>
        <v>0</v>
      </c>
      <c r="K34" s="41">
        <f t="shared" si="6"/>
        <v>0</v>
      </c>
      <c r="L34" s="41">
        <f t="shared" si="6"/>
        <v>0</v>
      </c>
      <c r="M34" s="41">
        <f t="shared" si="6"/>
        <v>0</v>
      </c>
      <c r="N34" s="41">
        <f t="shared" si="6"/>
        <v>0</v>
      </c>
      <c r="O34" s="41">
        <f t="shared" si="6"/>
        <v>0</v>
      </c>
    </row>
    <row r="35" spans="1:15" x14ac:dyDescent="0.35">
      <c r="A35" s="7" t="s">
        <v>40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x14ac:dyDescent="0.35">
      <c r="A37" s="5" t="s">
        <v>47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5">
      <c r="A38" s="7"/>
      <c r="B38" s="7"/>
      <c r="C38" s="7"/>
      <c r="D38" s="7"/>
      <c r="E38" s="39" t="s">
        <v>2</v>
      </c>
      <c r="F38" s="39" t="s">
        <v>3</v>
      </c>
      <c r="G38" s="39" t="s">
        <v>4</v>
      </c>
      <c r="H38" s="39" t="s">
        <v>5</v>
      </c>
      <c r="I38" s="39" t="s">
        <v>6</v>
      </c>
      <c r="J38" s="39" t="s">
        <v>7</v>
      </c>
      <c r="K38" s="39" t="s">
        <v>8</v>
      </c>
      <c r="L38" s="39" t="s">
        <v>9</v>
      </c>
      <c r="M38" s="39" t="s">
        <v>10</v>
      </c>
      <c r="N38" s="39" t="s">
        <v>11</v>
      </c>
      <c r="O38" s="39" t="s">
        <v>12</v>
      </c>
    </row>
    <row r="39" spans="1:15" x14ac:dyDescent="0.35">
      <c r="A39" s="7" t="s">
        <v>48</v>
      </c>
      <c r="B39" s="7"/>
      <c r="C39" s="7"/>
      <c r="D39" s="7"/>
      <c r="E39" s="27">
        <f t="shared" ref="E39:O39" si="7">E34*0.16</f>
        <v>0</v>
      </c>
      <c r="F39" s="27">
        <f t="shared" si="7"/>
        <v>0</v>
      </c>
      <c r="G39" s="27">
        <f t="shared" si="7"/>
        <v>0</v>
      </c>
      <c r="H39" s="27">
        <f t="shared" si="7"/>
        <v>0</v>
      </c>
      <c r="I39" s="27">
        <f t="shared" si="7"/>
        <v>0</v>
      </c>
      <c r="J39" s="27">
        <f t="shared" si="7"/>
        <v>0</v>
      </c>
      <c r="K39" s="27">
        <f t="shared" si="7"/>
        <v>0</v>
      </c>
      <c r="L39" s="27">
        <f t="shared" si="7"/>
        <v>0</v>
      </c>
      <c r="M39" s="27">
        <f t="shared" si="7"/>
        <v>0</v>
      </c>
      <c r="N39" s="27">
        <f t="shared" si="7"/>
        <v>0</v>
      </c>
      <c r="O39" s="27">
        <f t="shared" si="7"/>
        <v>0</v>
      </c>
    </row>
    <row r="40" spans="1:15" x14ac:dyDescent="0.35">
      <c r="A40" s="7" t="s">
        <v>43</v>
      </c>
    </row>
  </sheetData>
  <phoneticPr fontId="0" type="noConversion"/>
  <pageMargins left="0.7" right="0.75" top="1" bottom="1.61" header="0.5" footer="0.5"/>
  <pageSetup paperSize="5" scale="69" orientation="landscape" r:id="rId1"/>
  <headerFooter alignWithMargins="0">
    <oddHeader>&amp;C&amp;K0000FFInternal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orientation="portrait" r:id="rId1"/>
  <headerFooter alignWithMargins="0">
    <oddHeader>&amp;C&amp;K0000FFInternal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93222B271C9E4D9D189A8A24E77091" ma:contentTypeVersion="13" ma:contentTypeDescription="Create a new document." ma:contentTypeScope="" ma:versionID="7c0957f62752d862c4a874ed79f7a6a7">
  <xsd:schema xmlns:xsd="http://www.w3.org/2001/XMLSchema" xmlns:xs="http://www.w3.org/2001/XMLSchema" xmlns:p="http://schemas.microsoft.com/office/2006/metadata/properties" xmlns:ns1="http://schemas.microsoft.com/sharepoint/v3" xmlns:ns3="b8f69c07-daa6-4a29-9d02-00177a4fb81b" xmlns:ns4="a28e4954-db69-475e-8e03-3d083969ae9e" targetNamespace="http://schemas.microsoft.com/office/2006/metadata/properties" ma:root="true" ma:fieldsID="b22ea54624156c4668743f726aff259e" ns1:_="" ns3:_="" ns4:_="">
    <xsd:import namespace="http://schemas.microsoft.com/sharepoint/v3"/>
    <xsd:import namespace="b8f69c07-daa6-4a29-9d02-00177a4fb81b"/>
    <xsd:import namespace="a28e4954-db69-475e-8e03-3d083969ae9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f69c07-daa6-4a29-9d02-00177a4fb81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8e4954-db69-475e-8e03-3d083969ae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75A636E-E230-40FC-A823-9D58510ABB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3FFAF9-3864-4A52-8DD6-BFF1BA867C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f69c07-daa6-4a29-9d02-00177a4fb81b"/>
    <ds:schemaRef ds:uri="a28e4954-db69-475e-8e03-3d083969a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9A93B5-E094-4207-AE47-948F8D410337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a28e4954-db69-475e-8e03-3d083969ae9e"/>
    <ds:schemaRef ds:uri="b8f69c07-daa6-4a29-9d02-00177a4fb81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ANALYSIS</vt:lpstr>
      <vt:lpstr>TEMPLATE (2)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Berkeley</dc:creator>
  <cp:keywords/>
  <dc:description/>
  <cp:lastModifiedBy>Stover, Samella</cp:lastModifiedBy>
  <cp:revision/>
  <dcterms:created xsi:type="dcterms:W3CDTF">2007-10-01T17:43:41Z</dcterms:created>
  <dcterms:modified xsi:type="dcterms:W3CDTF">2023-02-28T21:36:05Z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18cdc3c6-e778-449e-9aac-cc48ff204fa5</vt:lpwstr>
  </property>
  <property fmtid="{D5CDD505-2E9C-101B-9397-08002B2CF9AE}" pid="3" name="TitusCOBClassification">
    <vt:lpwstr>Internal</vt:lpwstr>
  </property>
  <property fmtid="{D5CDD505-2E9C-101B-9397-08002B2CF9AE}" pid="4" name="TitusVisualMarking">
    <vt:lpwstr>Yes</vt:lpwstr>
  </property>
  <property fmtid="{D5CDD505-2E9C-101B-9397-08002B2CF9AE}" pid="5" name="ContentTypeId">
    <vt:lpwstr>0x0101002193222B271C9E4D9D189A8A24E77091</vt:lpwstr>
  </property>
</Properties>
</file>